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2265" windowWidth="20730" windowHeight="11760" activeTab="1"/>
  </bookViews>
  <sheets>
    <sheet name="Puglia" sheetId="1" r:id="rId1"/>
    <sheet name="Basilicata" sheetId="2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/>
  <c r="F6"/>
  <c r="F5"/>
  <c r="F4"/>
  <c r="C12"/>
  <c r="E10"/>
  <c r="E9"/>
  <c r="E8"/>
  <c r="E7"/>
  <c r="E6"/>
  <c r="E5"/>
  <c r="E4"/>
  <c r="D16" i="1"/>
  <c r="E16" s="1"/>
  <c r="D12"/>
  <c r="E12" s="1"/>
  <c r="D8"/>
  <c r="E8" s="1"/>
  <c r="D15"/>
  <c r="E15" s="1"/>
  <c r="D9"/>
  <c r="E9" s="1"/>
  <c r="D14"/>
  <c r="E14" s="1"/>
  <c r="D13"/>
  <c r="E13" s="1"/>
  <c r="D11"/>
  <c r="E11" s="1"/>
  <c r="D10"/>
  <c r="E10" s="1"/>
  <c r="D7"/>
  <c r="E7" s="1"/>
  <c r="D6"/>
  <c r="E6" s="1"/>
  <c r="D5"/>
  <c r="E5" s="1"/>
  <c r="D4"/>
  <c r="E4" s="1"/>
  <c r="D3"/>
  <c r="E3" s="1"/>
  <c r="C17"/>
  <c r="F12" i="2" l="1"/>
  <c r="E17" i="1"/>
</calcChain>
</file>

<file path=xl/sharedStrings.xml><?xml version="1.0" encoding="utf-8"?>
<sst xmlns="http://schemas.openxmlformats.org/spreadsheetml/2006/main" count="67" uniqueCount="58">
  <si>
    <t>OPERA</t>
  </si>
  <si>
    <t>STATUS</t>
  </si>
  <si>
    <t>IMPORTO</t>
  </si>
  <si>
    <t>OCCUPAZIONE STIMATA</t>
  </si>
  <si>
    <t>OPERE ANAS FINANZIATE NON ANCORA AVVIATE - PUGLIA</t>
  </si>
  <si>
    <t>Progettazioni esecutive e definitive in attesa di approvazioni</t>
  </si>
  <si>
    <t>OPERE ANAS FINANZIATE NON ANCORA AVVIATE - BASILICATA</t>
  </si>
  <si>
    <t xml:space="preserve">STATUS </t>
  </si>
  <si>
    <t xml:space="preserve">IMPORTO </t>
  </si>
  <si>
    <t>PZ 87 - S.S. n. 18 “Tirrena Inferiore” – Costruzione dei tratti in variante in galleria per l’eliminazione del pericolo di caduta massi in località Acquafredda e Cersuta.</t>
  </si>
  <si>
    <t>PZ 134 - S.S. n. 92 “Strada Fondo Valle Sauro” – Corleto Perticara – S.P: Camastra 1° - 2° - 3° Lotto.</t>
  </si>
  <si>
    <t>intervento finanziato inserito nel contratto di programma 2016-2020; Appaltabilità prevista per il 2018.</t>
  </si>
  <si>
    <t>intervento finanziato nell’ambito dell’Accordo di Programma Quadro del 04/04/2014 CB02 “Basilicata Infrastrutture Stradali”. Appaltabilità 2022.</t>
  </si>
  <si>
    <t>PZ 139 - “Itinerario Murgia-Pollino” – Tratto: Matera – Ferrandina – Pisticci, stralcio By-Pass di Matera</t>
  </si>
  <si>
    <t>Progetto di fattibilità in corso. Appaltabilità aggiornata al 2023.</t>
  </si>
  <si>
    <t>PZ 205 – SS 658 “Potenza – Melfi” - Nuovo itinerario Potenza-Melfi - Lavori di messa in sicurezza del tracciato stradale in tratti saltuari tra i km 0+000 e il km 48+131 - 2° stralcio e 3° Stralcio A (completamento).</t>
  </si>
  <si>
    <t>Progetto di fattibilità è da avviare sulla base di studi e ipotesi di tracciato elaborati dal Coordinamento Progettazione. Appaltabilità aggiornata al 2023.</t>
  </si>
  <si>
    <t>PZ 141 - “Itinerario Murgia-Pollino” – Tratto: Basentana – S.S. Sinnica (Pisticci-Tursi), I Stralcio.</t>
  </si>
  <si>
    <t xml:space="preserve">programatto. Su proposta della Regione è stato operato il definanziamento dei 48,15 M€. Rimangono solo i finanziamenti Piano Sud per la progettazione, anch’essi in procinto di essere destinati ad altre finalità. </t>
  </si>
  <si>
    <t>PZ 138 - “Itinerario Murgia-Pollino” – Tratto: Gioia del Colle – Matera</t>
  </si>
  <si>
    <t xml:space="preserve">programmato. Appaltabilità 2023. progetto di fattibilità in corso. </t>
  </si>
  <si>
    <t>129.996.000 finanziato solo per la progettazione per 1 milione</t>
  </si>
  <si>
    <t>PZ 84 - “Itinerario Salerno – Potenza - Bari” – Adeguamento delle sedi esistenti e tratti di nuova realizzazione 4° tratta: da zona industriale Vaglio a svincolo SP Oppido</t>
  </si>
  <si>
    <t xml:space="preserve">programmato. Appaltabilità 2023. è in corso l'istruttoria. </t>
  </si>
  <si>
    <t>300.000.000 finanziato per la sola progettazione per 2.500.000</t>
  </si>
  <si>
    <t>BA39 - Tangenziale ovest Foggia. Recupero funzionale del tratto dal casello autostradale</t>
  </si>
  <si>
    <t>Attualmente si sta provvedendo allo sviluppo del PD tramite AQ di progettazione DG26/17_L5. È in fase di definizione la campagna indagini;</t>
  </si>
  <si>
    <t>BA11 - Tangenziale ovest Foggia. Recupero funzionale del tratto dal casello autostradale</t>
  </si>
  <si>
    <t>BA10 - Tangenziale ovest Foggia. Recupero funzionale del tratto dal casello autostradale</t>
  </si>
  <si>
    <t>Attualmente si sta provvedendo allo sviluppo del PD tramite AQ di progettazione DG26/17_L5. È in fase di definizione la campagna indagini</t>
  </si>
  <si>
    <t>BA283 - S.S. n. 275 "di S. Maria di Leuca" – Lavori di ammodernamento ed adeguamento</t>
  </si>
  <si>
    <t>BA32 - S.S. n. 7 ter Salentina – Itinerario Bradanico-Salentino</t>
  </si>
  <si>
    <t>in attesa della chiusura del Cds</t>
  </si>
  <si>
    <t>BA128 - S.S. n. 7 ter Salentina – Itinerario Bradanico-Salentino.</t>
  </si>
  <si>
    <t>progetto definitivo in attesa di approvazione da parte di Anas</t>
  </si>
  <si>
    <t>BA4 - S.S. n. 172 “dei Trulli” - Lavori di costruzione del tronco: Casamassima – Putignano,</t>
  </si>
  <si>
    <t>Sono in fase di avvio, da parte di Anas, le attività necessarie per lo sviluppo della progettazione definitiva tramite AQ 26/17_L4;</t>
  </si>
  <si>
    <t>BA28 - S.S. n. 89 “Garganica” - Lavori di razionalizzazione della viabilità di S. Giovanni Rotondo e realizzazione dell'asta di collegamento da San Giovanni Rotondo al capoluogo</t>
  </si>
  <si>
    <t>è in corso la redazione della documentazione ambientale relativa alle parti variate del progetto da inoltrare al MATTM per la relativa verifica di ottemperanza</t>
  </si>
  <si>
    <t>BA26 - S.S. n. 16 Adriatica. Tronco Bari-Mola di Bari. Variante nel tratto compreso tra Bari e Mola</t>
  </si>
  <si>
    <t>Sono in fase di avvio, da parte di Anas, le attività necessarie per lo sviluppo della progettazione definitiva tramite AQ 28/17_L4;</t>
  </si>
  <si>
    <t>BA136 - S.S. n. 16 Adriatica. Tratto Foggia- San Severo</t>
  </si>
  <si>
    <t>E’ stato avviato in data 20 maggio 2020, tramite AQ 27/17, il progetto definitivo dell’intervento, così come localizzato a seguito della CdS chiusa in data 19/03/2018, nelle more dell’esecuzione delle indagini;</t>
  </si>
  <si>
    <t>BA290 - S.S. n. 100 Gioia del Colle. Adeguamento della tratta tra lo svincolo della A14 Mottola - Castellaneta ed SS 100 in corrispondenza di San Basilio</t>
  </si>
  <si>
    <t>È in fase di avvio la avvio la progettazione definitiva tramite AQ 27/17;</t>
  </si>
  <si>
    <t>BA292 - S.S. n. 7 TER Salentina. Itinerario Bradanico Salentino - Realizzazione della variante all'abitato di Guagnano e Salice Salentino</t>
  </si>
  <si>
    <t>È in fase di avvio la progettazione definitiva tramite AQ 25/17</t>
  </si>
  <si>
    <t>È in corso l’attivazione amministrativa e tecnica della nuova commessa da inserire nella programmazione operativa.</t>
  </si>
  <si>
    <t>TOTALE</t>
  </si>
  <si>
    <t>IMPORTO NORMALIZZATO SU 10 MLN EURO</t>
  </si>
  <si>
    <t>NOTE</t>
  </si>
  <si>
    <t>finanziato</t>
  </si>
  <si>
    <t>53.500.000 definanziato per 48.150.000 euro e finanziato per 5.350.000 euro (progettazione)</t>
  </si>
  <si>
    <t>MOLTIPLICATORE OCCUPAZIONE PER LAVORI STRADALI PARI A EURO</t>
  </si>
  <si>
    <t>BA SS. 172 - Circonvallazione Ovest all’abitato di Martina Franca”</t>
  </si>
  <si>
    <t>intervento in progettazione finanziato</t>
  </si>
  <si>
    <t>S.S. n. 16 Adriatica. Adeguamento funzionale e messa in sicurezza tratto  Bari Brindisi Lecce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</si>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</sst>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0" fillId="0" borderId="2" xfId="0" applyBorder="1" applyAlignment="1">
      <alignment vertical="top" wrapText="1"/>
    </xf>
    <xf numFmtId="3" fontId="0" fillId="0" borderId="2" xfId="0" applyNumberFormat="1" applyBorder="1" applyAlignment="1">
      <alignment horizontal="center" vertical="top" wrapText="1"/>
    </xf>
    <xf numFmtId="43" fontId="0" fillId="0" borderId="2" xfId="0" applyNumberFormat="1" applyBorder="1"/>
    <xf numFmtId="0" fontId="5" fillId="0" borderId="11" xfId="0" applyFont="1" applyFill="1" applyBorder="1" applyAlignment="1">
      <alignment vertical="top" wrapText="1"/>
    </xf>
    <xf numFmtId="0" fontId="0" fillId="0" borderId="12" xfId="0" applyBorder="1"/>
    <xf numFmtId="3" fontId="5" fillId="0" borderId="1" xfId="0" applyNumberFormat="1" applyFont="1" applyBorder="1"/>
    <xf numFmtId="164" fontId="5" fillId="0" borderId="1" xfId="0" applyNumberFormat="1" applyFont="1" applyBorder="1"/>
    <xf numFmtId="0" fontId="2" fillId="2" borderId="15" xfId="0" applyFont="1" applyFill="1" applyBorder="1" applyAlignment="1">
      <alignment horizontal="center"/>
    </xf>
    <xf numFmtId="0" fontId="0" fillId="0" borderId="0" xfId="0" applyBorder="1"/>
    <xf numFmtId="0" fontId="4" fillId="0" borderId="11" xfId="0" applyFont="1" applyFill="1" applyBorder="1"/>
    <xf numFmtId="0" fontId="4" fillId="0" borderId="12" xfId="0" applyFont="1" applyFill="1" applyBorder="1"/>
    <xf numFmtId="164" fontId="4" fillId="0" borderId="14" xfId="1" applyNumberFormat="1" applyFont="1" applyFill="1" applyBorder="1"/>
    <xf numFmtId="164" fontId="0" fillId="0" borderId="0" xfId="0" applyNumberFormat="1"/>
    <xf numFmtId="3" fontId="0" fillId="0" borderId="0" xfId="0" applyNumberFormat="1"/>
    <xf numFmtId="0" fontId="0" fillId="0" borderId="6" xfId="0" applyFill="1" applyBorder="1" applyAlignment="1">
      <alignment wrapText="1"/>
    </xf>
    <xf numFmtId="0" fontId="0" fillId="0" borderId="2" xfId="0" applyFill="1" applyBorder="1" applyAlignment="1">
      <alignment wrapText="1"/>
    </xf>
    <xf numFmtId="3" fontId="0" fillId="0" borderId="2" xfId="0" applyNumberFormat="1" applyFill="1" applyBorder="1" applyAlignment="1">
      <alignment horizontal="center" vertical="top" wrapText="1"/>
    </xf>
    <xf numFmtId="43" fontId="0" fillId="0" borderId="2" xfId="0" applyNumberFormat="1" applyFill="1" applyBorder="1" applyAlignment="1">
      <alignment horizontal="center"/>
    </xf>
    <xf numFmtId="164" fontId="0" fillId="0" borderId="7" xfId="0" applyNumberFormat="1" applyFill="1" applyBorder="1"/>
    <xf numFmtId="0" fontId="0" fillId="0" borderId="6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3" fontId="0" fillId="0" borderId="2" xfId="0" applyNumberFormat="1" applyFill="1" applyBorder="1" applyAlignment="1">
      <alignment horizontal="center" vertical="top"/>
    </xf>
    <xf numFmtId="0" fontId="5" fillId="0" borderId="8" xfId="0" applyFont="1" applyFill="1" applyBorder="1" applyAlignment="1">
      <alignment vertical="top" wrapText="1"/>
    </xf>
    <xf numFmtId="0" fontId="0" fillId="0" borderId="9" xfId="0" applyFill="1" applyBorder="1"/>
    <xf numFmtId="3" fontId="5" fillId="0" borderId="9" xfId="0" applyNumberFormat="1" applyFont="1" applyFill="1" applyBorder="1"/>
    <xf numFmtId="164" fontId="6" fillId="0" borderId="10" xfId="0" applyNumberFormat="1" applyFont="1" applyFill="1" applyBorder="1"/>
    <xf numFmtId="0" fontId="0" fillId="0" borderId="0" xfId="0" applyFill="1"/>
    <xf numFmtId="0" fontId="0" fillId="0" borderId="16" xfId="0" applyFill="1" applyBorder="1" applyAlignment="1">
      <alignment horizontal="left" vertical="top" wrapText="1"/>
    </xf>
    <xf numFmtId="0" fontId="0" fillId="0" borderId="16" xfId="0" applyFill="1" applyBorder="1" applyAlignment="1">
      <alignment vertical="top" wrapText="1"/>
    </xf>
    <xf numFmtId="3" fontId="0" fillId="0" borderId="16" xfId="0" applyNumberFormat="1" applyFill="1" applyBorder="1" applyAlignment="1">
      <alignment horizontal="center" vertical="top" wrapText="1"/>
    </xf>
    <xf numFmtId="43" fontId="0" fillId="0" borderId="16" xfId="0" applyNumberFormat="1" applyFill="1" applyBorder="1"/>
    <xf numFmtId="164" fontId="0" fillId="0" borderId="16" xfId="0" applyNumberFormat="1" applyFill="1" applyBorder="1"/>
    <xf numFmtId="43" fontId="0" fillId="0" borderId="2" xfId="0" applyNumberFormat="1" applyFill="1" applyBorder="1"/>
    <xf numFmtId="164" fontId="0" fillId="0" borderId="2" xfId="0" applyNumberFormat="1" applyFill="1" applyBorder="1"/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opLeftCell="A11" workbookViewId="0">
      <selection activeCell="H15" sqref="H15"/>
    </sheetView>
  </sheetViews>
  <sheetFormatPr defaultRowHeight="15"/>
  <cols>
    <col min="1" max="1" width="48.140625" customWidth="1"/>
    <col min="2" max="2" width="36.7109375" customWidth="1"/>
    <col min="3" max="3" width="24" customWidth="1"/>
    <col min="4" max="4" width="24.85546875" customWidth="1"/>
    <col min="5" max="5" width="25.85546875" customWidth="1"/>
    <col min="6" max="6" width="26" customWidth="1"/>
    <col min="7" max="7" width="27.42578125" customWidth="1"/>
    <col min="8" max="8" width="40.5703125" customWidth="1"/>
    <col min="9" max="9" width="12.5703125" customWidth="1"/>
  </cols>
  <sheetData>
    <row r="1" spans="1:9" ht="30" customHeight="1" thickBot="1">
      <c r="A1" s="1" t="s">
        <v>4</v>
      </c>
    </row>
    <row r="2" spans="1:9" ht="35.25" customHeight="1" thickBot="1">
      <c r="A2" s="2" t="s">
        <v>0</v>
      </c>
      <c r="B2" s="3" t="s">
        <v>1</v>
      </c>
      <c r="C2" s="3" t="s">
        <v>2</v>
      </c>
      <c r="D2" s="4" t="s">
        <v>49</v>
      </c>
      <c r="E2" s="5" t="s">
        <v>3</v>
      </c>
      <c r="G2" s="20" t="s">
        <v>53</v>
      </c>
      <c r="H2" s="21"/>
      <c r="I2" s="22">
        <v>10000000</v>
      </c>
    </row>
    <row r="3" spans="1:9" ht="37.5" customHeight="1" thickBot="1">
      <c r="A3" s="25" t="s">
        <v>56</v>
      </c>
      <c r="B3" s="26" t="s">
        <v>5</v>
      </c>
      <c r="C3" s="27">
        <v>250000000</v>
      </c>
      <c r="D3" s="28">
        <f>C3/$I$2</f>
        <v>25</v>
      </c>
      <c r="E3" s="29">
        <f t="shared" ref="E3:E15" si="0">D3*$I$3</f>
        <v>1875</v>
      </c>
      <c r="I3" s="18">
        <v>75</v>
      </c>
    </row>
    <row r="4" spans="1:9" ht="60.75" customHeight="1">
      <c r="A4" s="30" t="s">
        <v>25</v>
      </c>
      <c r="B4" s="31" t="s">
        <v>26</v>
      </c>
      <c r="C4" s="27">
        <v>34570000</v>
      </c>
      <c r="D4" s="28">
        <f t="shared" ref="D4:D16" si="1">C4/$I$2</f>
        <v>3.4569999999999999</v>
      </c>
      <c r="E4" s="29">
        <f t="shared" si="0"/>
        <v>259.27499999999998</v>
      </c>
      <c r="H4" s="37"/>
      <c r="I4" s="19"/>
    </row>
    <row r="5" spans="1:9" ht="60">
      <c r="A5" s="30" t="s">
        <v>27</v>
      </c>
      <c r="B5" s="31" t="s">
        <v>26</v>
      </c>
      <c r="C5" s="27">
        <v>53520000</v>
      </c>
      <c r="D5" s="28">
        <f t="shared" si="1"/>
        <v>5.3520000000000003</v>
      </c>
      <c r="E5" s="29">
        <f t="shared" si="0"/>
        <v>401.40000000000003</v>
      </c>
    </row>
    <row r="6" spans="1:9" ht="60">
      <c r="A6" s="30" t="s">
        <v>28</v>
      </c>
      <c r="B6" s="31" t="s">
        <v>29</v>
      </c>
      <c r="C6" s="27">
        <v>28990000</v>
      </c>
      <c r="D6" s="28">
        <f t="shared" si="1"/>
        <v>2.899</v>
      </c>
      <c r="E6" s="29">
        <f t="shared" si="0"/>
        <v>217.42500000000001</v>
      </c>
    </row>
    <row r="7" spans="1:9" ht="30">
      <c r="A7" s="30" t="s">
        <v>30</v>
      </c>
      <c r="B7" s="31" t="s">
        <v>55</v>
      </c>
      <c r="C7" s="27">
        <v>244000000</v>
      </c>
      <c r="D7" s="28">
        <f t="shared" si="1"/>
        <v>24.4</v>
      </c>
      <c r="E7" s="29">
        <f t="shared" si="0"/>
        <v>1830</v>
      </c>
      <c r="F7" s="23"/>
    </row>
    <row r="8" spans="1:9" ht="60">
      <c r="A8" s="30" t="s">
        <v>43</v>
      </c>
      <c r="B8" s="31" t="s">
        <v>44</v>
      </c>
      <c r="C8" s="32">
        <v>84000000</v>
      </c>
      <c r="D8" s="28">
        <f>C8/$I$2</f>
        <v>8.4</v>
      </c>
      <c r="E8" s="29">
        <f t="shared" si="0"/>
        <v>630</v>
      </c>
      <c r="F8" s="23"/>
    </row>
    <row r="9" spans="1:9" ht="60">
      <c r="A9" s="30" t="s">
        <v>39</v>
      </c>
      <c r="B9" s="31" t="s">
        <v>40</v>
      </c>
      <c r="C9" s="32">
        <v>250000000</v>
      </c>
      <c r="D9" s="28">
        <f>C9/$I$2</f>
        <v>25</v>
      </c>
      <c r="E9" s="29">
        <f t="shared" si="0"/>
        <v>1875</v>
      </c>
      <c r="F9" s="23"/>
    </row>
    <row r="10" spans="1:9" ht="30">
      <c r="A10" s="30" t="s">
        <v>31</v>
      </c>
      <c r="B10" s="31" t="s">
        <v>32</v>
      </c>
      <c r="C10" s="32">
        <v>25000000</v>
      </c>
      <c r="D10" s="28">
        <f t="shared" si="1"/>
        <v>2.5</v>
      </c>
      <c r="E10" s="29">
        <f t="shared" si="0"/>
        <v>187.5</v>
      </c>
    </row>
    <row r="11" spans="1:9" ht="30">
      <c r="A11" s="30" t="s">
        <v>33</v>
      </c>
      <c r="B11" s="31" t="s">
        <v>34</v>
      </c>
      <c r="C11" s="32">
        <v>24800000</v>
      </c>
      <c r="D11" s="28">
        <f t="shared" si="1"/>
        <v>2.48</v>
      </c>
      <c r="E11" s="29">
        <f t="shared" si="0"/>
        <v>186</v>
      </c>
    </row>
    <row r="12" spans="1:9" ht="45">
      <c r="A12" s="30" t="s">
        <v>45</v>
      </c>
      <c r="B12" s="31" t="s">
        <v>46</v>
      </c>
      <c r="C12" s="32">
        <v>20630000</v>
      </c>
      <c r="D12" s="28">
        <f>C12/$I$2</f>
        <v>2.0630000000000002</v>
      </c>
      <c r="E12" s="29">
        <f t="shared" si="0"/>
        <v>154.72500000000002</v>
      </c>
    </row>
    <row r="13" spans="1:9" ht="60">
      <c r="A13" s="30" t="s">
        <v>35</v>
      </c>
      <c r="B13" s="31" t="s">
        <v>36</v>
      </c>
      <c r="C13" s="32">
        <v>57500000</v>
      </c>
      <c r="D13" s="28">
        <f t="shared" si="1"/>
        <v>5.75</v>
      </c>
      <c r="E13" s="29">
        <f t="shared" si="0"/>
        <v>431.25</v>
      </c>
    </row>
    <row r="14" spans="1:9" ht="75">
      <c r="A14" s="30" t="s">
        <v>37</v>
      </c>
      <c r="B14" s="31" t="s">
        <v>38</v>
      </c>
      <c r="C14" s="32">
        <v>68000000</v>
      </c>
      <c r="D14" s="28">
        <f t="shared" si="1"/>
        <v>6.8</v>
      </c>
      <c r="E14" s="29">
        <f t="shared" si="0"/>
        <v>510</v>
      </c>
    </row>
    <row r="15" spans="1:9" ht="90">
      <c r="A15" s="30" t="s">
        <v>41</v>
      </c>
      <c r="B15" s="31" t="s">
        <v>42</v>
      </c>
      <c r="C15" s="32">
        <v>130000000</v>
      </c>
      <c r="D15" s="28">
        <f t="shared" si="1"/>
        <v>13</v>
      </c>
      <c r="E15" s="29">
        <f t="shared" si="0"/>
        <v>975</v>
      </c>
    </row>
    <row r="16" spans="1:9" ht="60">
      <c r="A16" s="30" t="s">
        <v>54</v>
      </c>
      <c r="B16" s="31" t="s">
        <v>47</v>
      </c>
      <c r="C16" s="32">
        <v>35000000</v>
      </c>
      <c r="D16" s="28">
        <f t="shared" si="1"/>
        <v>3.5</v>
      </c>
      <c r="E16" s="29">
        <f>D16*$I$3</f>
        <v>262.5</v>
      </c>
      <c r="F16" s="23"/>
      <c r="G16" s="24"/>
    </row>
    <row r="17" spans="1:5" ht="21.75" thickBot="1">
      <c r="A17" s="33" t="s">
        <v>48</v>
      </c>
      <c r="B17" s="34"/>
      <c r="C17" s="35">
        <f>SUM(C3:C16)</f>
        <v>1306010000</v>
      </c>
      <c r="D17" s="34"/>
      <c r="E17" s="36">
        <f>SUM(E3:E16)</f>
        <v>9795.0750000000007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B1" workbookViewId="0">
      <selection activeCell="I8" sqref="I8"/>
    </sheetView>
  </sheetViews>
  <sheetFormatPr defaultRowHeight="15"/>
  <cols>
    <col min="1" max="1" width="47.5703125" customWidth="1"/>
    <col min="2" max="2" width="49.140625" customWidth="1"/>
    <col min="3" max="4" width="27.28515625" customWidth="1"/>
    <col min="5" max="5" width="27.42578125" customWidth="1"/>
    <col min="6" max="6" width="23.85546875" customWidth="1"/>
    <col min="9" max="9" width="32.85546875" customWidth="1"/>
    <col min="10" max="10" width="34.7109375" customWidth="1"/>
    <col min="11" max="11" width="13.7109375" customWidth="1"/>
  </cols>
  <sheetData>
    <row r="1" spans="1:13" ht="21">
      <c r="A1" s="1" t="s">
        <v>6</v>
      </c>
    </row>
    <row r="2" spans="1:13" ht="15.75" thickBot="1"/>
    <row r="3" spans="1:13" ht="30.75" thickBot="1">
      <c r="A3" s="7" t="s">
        <v>0</v>
      </c>
      <c r="B3" s="8" t="s">
        <v>7</v>
      </c>
      <c r="C3" s="8" t="s">
        <v>8</v>
      </c>
      <c r="D3" s="8" t="s">
        <v>50</v>
      </c>
      <c r="E3" s="9" t="s">
        <v>49</v>
      </c>
      <c r="F3" s="10" t="s">
        <v>3</v>
      </c>
      <c r="I3" s="20" t="s">
        <v>53</v>
      </c>
      <c r="J3" s="21"/>
      <c r="K3" s="22">
        <v>10000000</v>
      </c>
    </row>
    <row r="4" spans="1:13" ht="60" customHeight="1" thickBot="1">
      <c r="A4" s="38" t="s">
        <v>9</v>
      </c>
      <c r="B4" s="39" t="s">
        <v>11</v>
      </c>
      <c r="C4" s="40">
        <v>48083242</v>
      </c>
      <c r="D4" s="40" t="s">
        <v>51</v>
      </c>
      <c r="E4" s="41">
        <f>C4/$K$3</f>
        <v>4.8083242000000004</v>
      </c>
      <c r="F4" s="42">
        <f>E4*$K$4</f>
        <v>360.62431500000002</v>
      </c>
      <c r="K4" s="45">
        <v>75</v>
      </c>
      <c r="L4" s="19"/>
      <c r="M4" s="19"/>
    </row>
    <row r="5" spans="1:13" ht="51" customHeight="1">
      <c r="A5" s="31" t="s">
        <v>10</v>
      </c>
      <c r="B5" s="31" t="s">
        <v>12</v>
      </c>
      <c r="C5" s="27">
        <v>85000000</v>
      </c>
      <c r="D5" s="27" t="s">
        <v>51</v>
      </c>
      <c r="E5" s="43">
        <f t="shared" ref="E5:E10" si="0">C5/$K$3</f>
        <v>8.5</v>
      </c>
      <c r="F5" s="44">
        <f>E5*$K$4</f>
        <v>637.5</v>
      </c>
      <c r="K5" s="19"/>
      <c r="L5" s="19"/>
      <c r="M5" s="19"/>
    </row>
    <row r="6" spans="1:13" ht="43.5" customHeight="1">
      <c r="A6" s="31" t="s">
        <v>13</v>
      </c>
      <c r="B6" s="31" t="s">
        <v>14</v>
      </c>
      <c r="C6" s="27">
        <v>69500000</v>
      </c>
      <c r="D6" s="27" t="s">
        <v>51</v>
      </c>
      <c r="E6" s="43">
        <f t="shared" si="0"/>
        <v>6.95</v>
      </c>
      <c r="F6" s="44">
        <f>E6*$K$4</f>
        <v>521.25</v>
      </c>
      <c r="K6" s="19"/>
      <c r="L6" s="19"/>
      <c r="M6" s="19"/>
    </row>
    <row r="7" spans="1:13" ht="75">
      <c r="A7" s="31" t="s">
        <v>15</v>
      </c>
      <c r="B7" s="31" t="s">
        <v>16</v>
      </c>
      <c r="C7" s="27">
        <v>64970000</v>
      </c>
      <c r="D7" s="27" t="s">
        <v>51</v>
      </c>
      <c r="E7" s="43">
        <f t="shared" si="0"/>
        <v>6.4969999999999999</v>
      </c>
      <c r="F7" s="44">
        <f>E7*$K$4</f>
        <v>487.27499999999998</v>
      </c>
      <c r="I7" t="s">
        <v>57</v>
      </c>
    </row>
    <row r="8" spans="1:13" ht="79.5" customHeight="1">
      <c r="A8" s="11" t="s">
        <v>17</v>
      </c>
      <c r="B8" s="11" t="s">
        <v>18</v>
      </c>
      <c r="C8" s="12">
        <v>5350000</v>
      </c>
      <c r="D8" s="12" t="s">
        <v>52</v>
      </c>
      <c r="E8" s="13">
        <f t="shared" si="0"/>
        <v>0.53500000000000003</v>
      </c>
      <c r="F8" s="6">
        <v>0</v>
      </c>
    </row>
    <row r="9" spans="1:13" ht="45">
      <c r="A9" s="11" t="s">
        <v>19</v>
      </c>
      <c r="B9" s="11" t="s">
        <v>20</v>
      </c>
      <c r="C9" s="12">
        <v>1000000</v>
      </c>
      <c r="D9" s="12" t="s">
        <v>21</v>
      </c>
      <c r="E9" s="13">
        <f t="shared" si="0"/>
        <v>0.1</v>
      </c>
      <c r="F9" s="6">
        <v>0</v>
      </c>
    </row>
    <row r="10" spans="1:13" ht="60">
      <c r="A10" s="11" t="s">
        <v>22</v>
      </c>
      <c r="B10" s="11" t="s">
        <v>23</v>
      </c>
      <c r="C10" s="12">
        <v>2500000</v>
      </c>
      <c r="D10" s="12" t="s">
        <v>24</v>
      </c>
      <c r="E10" s="13">
        <f t="shared" si="0"/>
        <v>0.25</v>
      </c>
      <c r="F10" s="6">
        <v>0</v>
      </c>
    </row>
    <row r="11" spans="1:13" ht="15.75" thickBot="1"/>
    <row r="12" spans="1:13" ht="19.5" thickBot="1">
      <c r="A12" s="14" t="s">
        <v>48</v>
      </c>
      <c r="B12" s="15"/>
      <c r="C12" s="16">
        <f>SUM(C4:C11)</f>
        <v>276403242</v>
      </c>
      <c r="D12" s="15"/>
      <c r="E12" s="15"/>
      <c r="F12" s="17">
        <f>SUM(F4:F11)</f>
        <v>2006.6493150000001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Puglia</vt:lpstr>
      <vt:lpstr>Basilicata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 Conese</dc:creator>
  <cp:lastModifiedBy>Michele</cp:lastModifiedBy>
  <dcterms:created xsi:type="dcterms:W3CDTF">2020-08-03T15:23:43Z</dcterms:created>
  <dcterms:modified xsi:type="dcterms:W3CDTF">2020-10-21T10:15:15Z</dcterms:modified>
</cp:coreProperties>
</file>